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huds\Documents\CPLA\FINANCIAL REPORTS\2021\"/>
    </mc:Choice>
  </mc:AlternateContent>
  <xr:revisionPtr revIDLastSave="0" documentId="13_ncr:1_{A6908F20-9472-4C08-AD42-43939FBED761}" xr6:coauthVersionLast="47" xr6:coauthVersionMax="47" xr10:uidLastSave="{00000000-0000-0000-0000-000000000000}"/>
  <bookViews>
    <workbookView xWindow="-120" yWindow="480" windowWidth="29040" windowHeight="15240" xr2:uid="{00000000-000D-0000-FFFF-FFFF00000000}"/>
  </bookViews>
  <sheets>
    <sheet name="I&amp;E  " sheetId="1" r:id="rId1"/>
  </sheets>
  <definedNames>
    <definedName name="_xlnm._FilterDatabase" localSheetId="0" hidden="1">'I&amp;E  '!$A$19:$I$32</definedName>
  </definedName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6" i="1" l="1"/>
  <c r="B44" i="1"/>
  <c r="B32" i="1"/>
  <c r="B22" i="1"/>
  <c r="B16" i="1"/>
  <c r="B10" i="1"/>
  <c r="C32" i="1"/>
  <c r="C44" i="1"/>
  <c r="C46" i="1"/>
  <c r="C22" i="1"/>
  <c r="C16" i="1"/>
  <c r="C5" i="1"/>
  <c r="C10" i="1"/>
  <c r="D5" i="1"/>
  <c r="D10" i="1"/>
  <c r="D16" i="1"/>
  <c r="D22" i="1"/>
  <c r="D32" i="1"/>
  <c r="D44" i="1"/>
  <c r="D46" i="1"/>
  <c r="E22" i="1"/>
  <c r="E32" i="1"/>
  <c r="E44" i="1"/>
  <c r="E5" i="1"/>
  <c r="E10" i="1"/>
  <c r="E46" i="1"/>
  <c r="I32" i="1"/>
  <c r="I22" i="1"/>
  <c r="I44" i="1"/>
  <c r="G32" i="1"/>
  <c r="F32" i="1"/>
  <c r="F22" i="1"/>
  <c r="F10" i="1"/>
  <c r="F44" i="1"/>
  <c r="F46" i="1"/>
  <c r="I10" i="1"/>
  <c r="I46" i="1"/>
  <c r="G10" i="1"/>
  <c r="H10" i="1"/>
  <c r="G22" i="1"/>
  <c r="G44" i="1"/>
  <c r="G46" i="1"/>
  <c r="H22" i="1"/>
  <c r="H40" i="1"/>
  <c r="H32" i="1"/>
  <c r="H44" i="1"/>
  <c r="H46" i="1"/>
</calcChain>
</file>

<file path=xl/sharedStrings.xml><?xml version="1.0" encoding="utf-8"?>
<sst xmlns="http://schemas.openxmlformats.org/spreadsheetml/2006/main" count="42" uniqueCount="34">
  <si>
    <t xml:space="preserve">         Charter Internet</t>
  </si>
  <si>
    <t xml:space="preserve">         Trash Disposal-Sierra Dspl</t>
  </si>
  <si>
    <t xml:space="preserve">         Tahoe City PUD Water/Sewer</t>
  </si>
  <si>
    <t xml:space="preserve">         Southwest Gas</t>
  </si>
  <si>
    <t xml:space="preserve">         California Pacific Electric</t>
  </si>
  <si>
    <t xml:space="preserve">          Property Tax</t>
  </si>
  <si>
    <t xml:space="preserve">          State tax</t>
  </si>
  <si>
    <t>Net Income/(Loss)</t>
  </si>
  <si>
    <t>Expenses</t>
  </si>
  <si>
    <t>Income</t>
  </si>
  <si>
    <t>Per Joe</t>
  </si>
  <si>
    <t xml:space="preserve">          AT&amp;T phone</t>
  </si>
  <si>
    <t xml:space="preserve">      Treasury  Bond Interest</t>
  </si>
  <si>
    <t xml:space="preserve">      Lodging</t>
  </si>
  <si>
    <t xml:space="preserve">      Misc Income (incl. Ins. Reimbursemts.)</t>
  </si>
  <si>
    <t xml:space="preserve">              Total Income</t>
  </si>
  <si>
    <t xml:space="preserve">      Insurance</t>
  </si>
  <si>
    <t xml:space="preserve">     Cabin Maintenance</t>
  </si>
  <si>
    <t xml:space="preserve">    Taxes</t>
  </si>
  <si>
    <t xml:space="preserve">          Fire Protection Fee</t>
  </si>
  <si>
    <t xml:space="preserve">     Utilities</t>
  </si>
  <si>
    <t xml:space="preserve">               Total Cabin Maintenance</t>
  </si>
  <si>
    <t xml:space="preserve">               Total taxes</t>
  </si>
  <si>
    <t xml:space="preserve">             Total Utilities</t>
  </si>
  <si>
    <t xml:space="preserve">              Total Expenses</t>
  </si>
  <si>
    <t xml:space="preserve">     Website</t>
  </si>
  <si>
    <t xml:space="preserve"> </t>
  </si>
  <si>
    <t xml:space="preserve">      Dues from Members </t>
  </si>
  <si>
    <t xml:space="preserve">         Snow removal</t>
  </si>
  <si>
    <t xml:space="preserve">      Assessment</t>
  </si>
  <si>
    <t xml:space="preserve">     Legal fees</t>
  </si>
  <si>
    <t xml:space="preserve">     Reverse fireplace reserves/maintenance</t>
  </si>
  <si>
    <t xml:space="preserve">     Misc. Expenses (Bank fees &amp; loan interest)</t>
  </si>
  <si>
    <t xml:space="preserve">     Reserves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</si>
</sst>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6" fillId="0" borderId="0" xfId="1"/>
    <xf numFmtId="3" fontId="1" fillId="0" borderId="0" xfId="1" applyNumberFormat="1" applyFont="1"/>
    <xf numFmtId="0" fontId="1" fillId="0" borderId="0" xfId="1" applyFont="1"/>
    <xf numFmtId="41" fontId="2" fillId="0" borderId="0" xfId="1" applyNumberFormat="1" applyFont="1"/>
    <xf numFmtId="0" fontId="4" fillId="0" borderId="0" xfId="1" applyFont="1"/>
    <xf numFmtId="0" fontId="3" fillId="0" borderId="0" xfId="1" applyFont="1"/>
    <xf numFmtId="3" fontId="1" fillId="0" borderId="0" xfId="1" applyNumberFormat="1" applyFont="1" applyAlignment="1">
      <alignment horizontal="center"/>
    </xf>
    <xf numFmtId="0" fontId="6" fillId="0" borderId="0" xfId="1" applyAlignment="1">
      <alignment horizontal="center"/>
    </xf>
    <xf numFmtId="0" fontId="2" fillId="0" borderId="0" xfId="1" applyFont="1"/>
    <xf numFmtId="0" fontId="1" fillId="0" borderId="0" xfId="1" applyFont="1" applyAlignment="1">
      <alignment horizontal="left"/>
    </xf>
    <xf numFmtId="0" fontId="5" fillId="0" borderId="0" xfId="1" applyFont="1"/>
    <xf numFmtId="3" fontId="1" fillId="0" borderId="0" xfId="1" applyNumberFormat="1" applyFont="1" applyAlignment="1">
      <alignment horizontal="center" vertical="center"/>
    </xf>
    <xf numFmtId="1" fontId="1" fillId="0" borderId="0" xfId="1" applyNumberFormat="1" applyFont="1"/>
    <xf numFmtId="1" fontId="2" fillId="0" borderId="0" xfId="1" applyNumberFormat="1" applyFont="1"/>
    <xf numFmtId="1" fontId="1" fillId="0" borderId="0" xfId="1" applyNumberFormat="1" applyFont="1" applyAlignment="1">
      <alignment horizontal="left"/>
    </xf>
    <xf numFmtId="0" fontId="7" fillId="0" borderId="0" xfId="1" applyFont="1"/>
    <xf numFmtId="165" fontId="1" fillId="0" borderId="0" xfId="2" applyNumberFormat="1" applyFont="1"/>
    <xf numFmtId="165" fontId="2" fillId="0" borderId="0" xfId="2" applyNumberFormat="1" applyFont="1"/>
    <xf numFmtId="1" fontId="2" fillId="0" borderId="0" xfId="2" applyNumberFormat="1" applyFont="1"/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zoomScaleNormal="100" workbookViewId="0">
      <pane ySplit="1" topLeftCell="A2" activePane="bottomLeft" state="frozen"/>
      <selection pane="bottomLeft" activeCell="C46" sqref="B46:C46"/>
    </sheetView>
  </sheetViews>
  <sheetFormatPr defaultColWidth="9.140625" defaultRowHeight="18.75" x14ac:dyDescent="0.3"/>
  <cols>
    <col min="1" max="1" width="45.42578125" style="1" bestFit="1" customWidth="1"/>
    <col min="2" max="6" width="15.7109375" style="1" customWidth="1"/>
    <col min="7" max="9" width="15.7109375" style="2" customWidth="1"/>
    <col min="10" max="10" width="11.85546875" style="2" bestFit="1" customWidth="1"/>
    <col min="11" max="16384" width="9.140625" style="1"/>
  </cols>
  <sheetData>
    <row r="1" spans="1:10" x14ac:dyDescent="0.3">
      <c r="B1" s="16">
        <v>2020</v>
      </c>
      <c r="C1" s="16">
        <v>2019</v>
      </c>
      <c r="D1" s="16">
        <v>2018</v>
      </c>
      <c r="E1" s="16">
        <v>2017</v>
      </c>
      <c r="F1" s="12">
        <v>2016</v>
      </c>
      <c r="G1" s="12">
        <v>2015</v>
      </c>
      <c r="H1" s="7">
        <v>2014</v>
      </c>
      <c r="I1" s="7">
        <v>2013</v>
      </c>
    </row>
    <row r="2" spans="1:10" x14ac:dyDescent="0.3">
      <c r="G2" s="1"/>
      <c r="H2" s="8"/>
      <c r="I2" s="7" t="s">
        <v>10</v>
      </c>
    </row>
    <row r="3" spans="1:10" s="6" customFormat="1" x14ac:dyDescent="0.3">
      <c r="A3" s="9" t="s">
        <v>9</v>
      </c>
      <c r="B3" s="9"/>
      <c r="C3" s="9"/>
      <c r="D3" s="9"/>
      <c r="E3" s="9"/>
      <c r="F3" s="9"/>
      <c r="G3" s="2"/>
      <c r="H3" s="2"/>
      <c r="I3" s="2"/>
      <c r="J3" s="2"/>
    </row>
    <row r="5" spans="1:10" x14ac:dyDescent="0.3">
      <c r="A5" s="3" t="s">
        <v>27</v>
      </c>
      <c r="B5" s="17">
        <v>11900</v>
      </c>
      <c r="C5" s="17">
        <f>(12335+300)</f>
        <v>12635</v>
      </c>
      <c r="D5" s="17">
        <f>(450+11480+100)</f>
        <v>12030</v>
      </c>
      <c r="E5" s="17">
        <f t="shared" ref="E5" si="0">(12180+450)</f>
        <v>12630</v>
      </c>
      <c r="F5" s="17">
        <v>9290</v>
      </c>
      <c r="G5" s="2">
        <v>10030</v>
      </c>
      <c r="H5" s="2">
        <v>8225</v>
      </c>
      <c r="I5" s="2">
        <v>6700</v>
      </c>
    </row>
    <row r="6" spans="1:10" x14ac:dyDescent="0.3">
      <c r="A6" s="3" t="s">
        <v>13</v>
      </c>
      <c r="B6" s="17">
        <v>7045.31</v>
      </c>
      <c r="C6" s="17">
        <v>8331</v>
      </c>
      <c r="D6" s="17">
        <v>6639</v>
      </c>
      <c r="E6" s="17">
        <v>8891</v>
      </c>
      <c r="F6" s="17">
        <v>9237.77</v>
      </c>
      <c r="G6" s="2">
        <v>7870</v>
      </c>
      <c r="H6" s="2">
        <v>5783</v>
      </c>
      <c r="I6" s="2">
        <v>6630</v>
      </c>
    </row>
    <row r="7" spans="1:10" x14ac:dyDescent="0.3">
      <c r="A7" s="3" t="s">
        <v>29</v>
      </c>
      <c r="B7" s="3">
        <v>282</v>
      </c>
      <c r="C7" s="17">
        <v>6460</v>
      </c>
      <c r="D7" s="3">
        <v>250</v>
      </c>
      <c r="E7" s="17"/>
      <c r="F7" s="17"/>
    </row>
    <row r="8" spans="1:10" x14ac:dyDescent="0.3">
      <c r="A8" s="3" t="s">
        <v>12</v>
      </c>
      <c r="B8" s="3" t="s">
        <v>26</v>
      </c>
      <c r="C8" s="3">
        <v>271</v>
      </c>
      <c r="D8" s="3">
        <v>436</v>
      </c>
      <c r="E8" s="17">
        <v>503</v>
      </c>
      <c r="F8" s="17">
        <v>485.6</v>
      </c>
      <c r="G8" s="2">
        <v>466</v>
      </c>
      <c r="H8" s="2">
        <v>414</v>
      </c>
      <c r="I8" s="2">
        <v>513</v>
      </c>
    </row>
    <row r="9" spans="1:10" x14ac:dyDescent="0.3">
      <c r="A9" s="3" t="s">
        <v>14</v>
      </c>
      <c r="B9" s="3"/>
      <c r="C9" s="17">
        <v>1500</v>
      </c>
      <c r="D9" s="3">
        <v>960</v>
      </c>
      <c r="E9" s="17"/>
      <c r="F9" s="17"/>
      <c r="I9" s="2">
        <v>18</v>
      </c>
    </row>
    <row r="10" spans="1:10" s="5" customFormat="1" x14ac:dyDescent="0.3">
      <c r="A10" s="9" t="s">
        <v>15</v>
      </c>
      <c r="B10" s="4">
        <f>SUM(B5:B9)</f>
        <v>19227.310000000001</v>
      </c>
      <c r="C10" s="4">
        <f>SUM(C5:C9)</f>
        <v>29197</v>
      </c>
      <c r="D10" s="4">
        <f>SUM(D5:D9)</f>
        <v>20315</v>
      </c>
      <c r="E10" s="4">
        <f>SUM(E5:E9)</f>
        <v>22024</v>
      </c>
      <c r="F10" s="4">
        <f>SUM(F5:F9)</f>
        <v>19013.37</v>
      </c>
      <c r="G10" s="4">
        <f>SUM(G5:G9)</f>
        <v>18366</v>
      </c>
      <c r="H10" s="4">
        <f>SUM(H5:H9)</f>
        <v>14422</v>
      </c>
      <c r="I10" s="4">
        <f>SUM(I5:I9)</f>
        <v>13861</v>
      </c>
      <c r="J10" s="4"/>
    </row>
    <row r="11" spans="1:10" x14ac:dyDescent="0.3">
      <c r="A11" s="3"/>
      <c r="B11" s="3"/>
      <c r="C11" s="3"/>
      <c r="D11" s="3"/>
      <c r="E11" s="3"/>
      <c r="F11" s="13"/>
    </row>
    <row r="12" spans="1:10" x14ac:dyDescent="0.3">
      <c r="A12" s="9" t="s">
        <v>8</v>
      </c>
      <c r="B12" s="9"/>
      <c r="C12" s="9"/>
      <c r="D12" s="9"/>
      <c r="E12" s="9"/>
      <c r="F12" s="14"/>
    </row>
    <row r="13" spans="1:10" x14ac:dyDescent="0.3">
      <c r="A13" s="3" t="s">
        <v>16</v>
      </c>
      <c r="B13" s="4">
        <v>6150.9</v>
      </c>
      <c r="C13" s="4">
        <v>6129</v>
      </c>
      <c r="D13" s="4">
        <v>6052.65</v>
      </c>
      <c r="E13" s="4">
        <v>6026</v>
      </c>
      <c r="F13" s="4">
        <v>4416.75</v>
      </c>
      <c r="G13" s="4">
        <v>4516</v>
      </c>
      <c r="H13" s="4">
        <v>2499.88</v>
      </c>
      <c r="I13" s="4">
        <v>1415</v>
      </c>
      <c r="J13" s="4"/>
    </row>
    <row r="14" spans="1:10" x14ac:dyDescent="0.3">
      <c r="A14" s="3"/>
      <c r="B14" s="13"/>
      <c r="C14" s="13"/>
      <c r="D14" s="13"/>
      <c r="E14" s="13"/>
      <c r="F14" s="13"/>
    </row>
    <row r="15" spans="1:10" x14ac:dyDescent="0.3">
      <c r="A15" s="3" t="s">
        <v>17</v>
      </c>
      <c r="B15" s="13"/>
      <c r="C15" s="13"/>
      <c r="D15" s="13"/>
      <c r="E15" s="13"/>
      <c r="F15" s="13"/>
      <c r="I15" s="2" t="s">
        <v>26</v>
      </c>
    </row>
    <row r="16" spans="1:10" x14ac:dyDescent="0.3">
      <c r="A16" s="3" t="s">
        <v>21</v>
      </c>
      <c r="B16" s="4">
        <f>(1804.68+956.83)</f>
        <v>2761.51</v>
      </c>
      <c r="C16" s="4">
        <f>(1271+301)</f>
        <v>1572</v>
      </c>
      <c r="D16" s="4">
        <f>(13128.49+13767.83)</f>
        <v>26896.32</v>
      </c>
      <c r="E16" s="4">
        <v>4079</v>
      </c>
      <c r="F16" s="4">
        <v>1619</v>
      </c>
      <c r="G16" s="4">
        <v>779</v>
      </c>
      <c r="H16" s="4">
        <v>23215.72</v>
      </c>
      <c r="I16" s="4">
        <v>14529</v>
      </c>
      <c r="J16" s="4"/>
    </row>
    <row r="17" spans="1:10" x14ac:dyDescent="0.3">
      <c r="A17" s="3"/>
      <c r="B17" s="3"/>
      <c r="C17" s="3"/>
      <c r="D17" s="3"/>
      <c r="E17" s="3"/>
      <c r="F17" s="13"/>
    </row>
    <row r="18" spans="1:10" x14ac:dyDescent="0.3">
      <c r="A18" s="3" t="s">
        <v>18</v>
      </c>
      <c r="B18" s="3"/>
      <c r="C18" s="3"/>
      <c r="D18" s="3"/>
      <c r="E18" s="3"/>
      <c r="F18" s="13"/>
    </row>
    <row r="19" spans="1:10" x14ac:dyDescent="0.3">
      <c r="A19" s="3" t="s">
        <v>5</v>
      </c>
      <c r="B19" s="2">
        <v>1653.9</v>
      </c>
      <c r="C19" s="2">
        <v>1481</v>
      </c>
      <c r="D19" s="2">
        <v>1292</v>
      </c>
      <c r="E19" s="2">
        <v>1961</v>
      </c>
      <c r="F19" s="13">
        <v>617.29</v>
      </c>
      <c r="G19" s="2">
        <v>1219</v>
      </c>
      <c r="H19" s="2">
        <v>601.92999999999995</v>
      </c>
      <c r="I19" s="2">
        <v>1197</v>
      </c>
    </row>
    <row r="20" spans="1:10" x14ac:dyDescent="0.3">
      <c r="A20" s="3" t="s">
        <v>6</v>
      </c>
      <c r="B20" s="2"/>
      <c r="C20" s="2">
        <v>20</v>
      </c>
      <c r="D20" s="2"/>
      <c r="E20" s="2">
        <v>20</v>
      </c>
      <c r="F20" s="13">
        <v>0</v>
      </c>
      <c r="G20" s="2">
        <v>20</v>
      </c>
      <c r="H20" s="2">
        <v>0</v>
      </c>
      <c r="I20" s="2">
        <v>20</v>
      </c>
    </row>
    <row r="21" spans="1:10" x14ac:dyDescent="0.3">
      <c r="A21" s="3" t="s">
        <v>19</v>
      </c>
      <c r="B21" s="2"/>
      <c r="C21" s="2"/>
      <c r="D21" s="2"/>
      <c r="E21" s="2"/>
      <c r="F21" s="13">
        <v>117.33</v>
      </c>
      <c r="G21" s="2">
        <v>117</v>
      </c>
      <c r="I21" s="2">
        <v>116</v>
      </c>
    </row>
    <row r="22" spans="1:10" x14ac:dyDescent="0.3">
      <c r="A22" s="3" t="s">
        <v>22</v>
      </c>
      <c r="B22" s="4">
        <f>SUM(B19:B21)</f>
        <v>1653.9</v>
      </c>
      <c r="C22" s="4">
        <f>SUM(C19:C21)</f>
        <v>1501</v>
      </c>
      <c r="D22" s="4">
        <f>SUM(D19:D21)</f>
        <v>1292</v>
      </c>
      <c r="E22" s="4">
        <f>SUM(E19:E21)</f>
        <v>1981</v>
      </c>
      <c r="F22" s="4">
        <f>SUM(F19:F21)</f>
        <v>734.62</v>
      </c>
      <c r="G22" s="4">
        <f>SUM(G19:G21)</f>
        <v>1356</v>
      </c>
      <c r="H22" s="4">
        <f>SUM(H19:H21)</f>
        <v>601.92999999999995</v>
      </c>
      <c r="I22" s="4">
        <f>SUM(I19:I21)</f>
        <v>1333</v>
      </c>
      <c r="J22" s="4"/>
    </row>
    <row r="23" spans="1:10" x14ac:dyDescent="0.3">
      <c r="A23" s="3"/>
      <c r="B23" s="3"/>
      <c r="C23" s="3"/>
      <c r="D23" s="3"/>
      <c r="E23" s="3"/>
      <c r="F23" s="4"/>
      <c r="G23" s="4"/>
      <c r="H23" s="4"/>
      <c r="I23" s="4"/>
      <c r="J23" s="4"/>
    </row>
    <row r="24" spans="1:10" x14ac:dyDescent="0.3">
      <c r="A24" s="3" t="s">
        <v>20</v>
      </c>
      <c r="B24" s="3"/>
      <c r="C24" s="3"/>
      <c r="D24" s="3"/>
      <c r="E24" s="3"/>
      <c r="F24" s="13"/>
    </row>
    <row r="25" spans="1:10" x14ac:dyDescent="0.3">
      <c r="A25" s="3" t="s">
        <v>11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2">
        <v>695</v>
      </c>
    </row>
    <row r="26" spans="1:10" x14ac:dyDescent="0.3">
      <c r="A26" s="3" t="s">
        <v>0</v>
      </c>
      <c r="B26" s="13">
        <v>844.88</v>
      </c>
      <c r="C26" s="17">
        <v>1036.53</v>
      </c>
      <c r="D26" s="3">
        <v>781</v>
      </c>
      <c r="E26" s="3">
        <v>770</v>
      </c>
      <c r="F26" s="13">
        <v>799.62</v>
      </c>
      <c r="G26" s="2">
        <v>660</v>
      </c>
      <c r="H26" s="2">
        <v>569.88</v>
      </c>
      <c r="I26" s="2">
        <v>270</v>
      </c>
    </row>
    <row r="27" spans="1:10" x14ac:dyDescent="0.3">
      <c r="A27" s="3" t="s">
        <v>1</v>
      </c>
      <c r="B27" s="13">
        <v>220.16</v>
      </c>
      <c r="C27" s="17">
        <v>329.92</v>
      </c>
      <c r="D27" s="3">
        <v>538</v>
      </c>
      <c r="E27" s="3">
        <v>544</v>
      </c>
      <c r="F27" s="13">
        <v>540.58000000000004</v>
      </c>
      <c r="G27" s="2">
        <v>552</v>
      </c>
      <c r="H27" s="2">
        <v>229</v>
      </c>
      <c r="I27" s="2">
        <v>293</v>
      </c>
    </row>
    <row r="28" spans="1:10" x14ac:dyDescent="0.3">
      <c r="A28" s="3" t="s">
        <v>2</v>
      </c>
      <c r="B28" s="13">
        <v>1548.94</v>
      </c>
      <c r="C28" s="17">
        <v>1467.94</v>
      </c>
      <c r="D28" s="3">
        <v>1395</v>
      </c>
      <c r="E28" s="3">
        <v>1321</v>
      </c>
      <c r="F28" s="13">
        <v>1257.6300000000001</v>
      </c>
      <c r="G28" s="2">
        <v>1224</v>
      </c>
      <c r="H28" s="2">
        <v>1447.74</v>
      </c>
      <c r="I28" s="2">
        <v>1416</v>
      </c>
    </row>
    <row r="29" spans="1:10" x14ac:dyDescent="0.3">
      <c r="A29" s="3" t="s">
        <v>3</v>
      </c>
      <c r="B29" s="13">
        <v>865.38</v>
      </c>
      <c r="C29" s="17">
        <v>843.12</v>
      </c>
      <c r="D29" s="3">
        <v>561</v>
      </c>
      <c r="E29" s="3">
        <v>753</v>
      </c>
      <c r="F29" s="13">
        <v>989.82</v>
      </c>
      <c r="G29" s="2">
        <v>1022</v>
      </c>
      <c r="H29" s="2">
        <v>951.42</v>
      </c>
      <c r="I29" s="2">
        <v>967</v>
      </c>
    </row>
    <row r="30" spans="1:10" x14ac:dyDescent="0.3">
      <c r="A30" s="3" t="s">
        <v>4</v>
      </c>
      <c r="B30" s="13">
        <v>412.62</v>
      </c>
      <c r="C30" s="17">
        <v>498.18</v>
      </c>
      <c r="D30" s="3">
        <v>471</v>
      </c>
      <c r="E30" s="3">
        <v>905</v>
      </c>
      <c r="F30" s="13">
        <v>872.14</v>
      </c>
      <c r="G30" s="2">
        <v>924</v>
      </c>
      <c r="H30" s="2">
        <v>771.72</v>
      </c>
      <c r="I30" s="2">
        <v>799</v>
      </c>
    </row>
    <row r="31" spans="1:10" x14ac:dyDescent="0.3">
      <c r="A31" s="3" t="s">
        <v>28</v>
      </c>
      <c r="B31" s="13">
        <v>640</v>
      </c>
      <c r="C31" s="17">
        <v>640</v>
      </c>
      <c r="D31" s="3">
        <v>625</v>
      </c>
      <c r="E31" s="3">
        <v>625</v>
      </c>
      <c r="F31" s="13">
        <v>625</v>
      </c>
      <c r="G31" s="2">
        <v>625</v>
      </c>
      <c r="H31" s="2">
        <v>625</v>
      </c>
      <c r="I31" s="2">
        <v>625</v>
      </c>
    </row>
    <row r="32" spans="1:10" x14ac:dyDescent="0.3">
      <c r="A32" s="3" t="s">
        <v>23</v>
      </c>
      <c r="B32" s="19">
        <f>SUM(B25:B31)</f>
        <v>4531.9799999999996</v>
      </c>
      <c r="C32" s="18">
        <f>SUM(C25:C31)</f>
        <v>4815.6900000000005</v>
      </c>
      <c r="D32" s="4">
        <f>SUM(D25:D31)</f>
        <v>4371</v>
      </c>
      <c r="E32" s="4">
        <f>SUM(E25:E31)</f>
        <v>4918</v>
      </c>
      <c r="F32" s="4">
        <f>SUM(F25:F31)</f>
        <v>5084.79</v>
      </c>
      <c r="G32" s="4">
        <f>SUM(G25:G31)</f>
        <v>5007</v>
      </c>
      <c r="H32" s="4">
        <f>SUM(H26:H30)</f>
        <v>3969.76</v>
      </c>
      <c r="I32" s="4">
        <f>SUM(I25:I31)</f>
        <v>5065</v>
      </c>
      <c r="J32" s="4"/>
    </row>
    <row r="33" spans="1:10" x14ac:dyDescent="0.3">
      <c r="A33" s="3"/>
      <c r="B33" s="3"/>
      <c r="C33" s="3"/>
      <c r="D33" s="3"/>
      <c r="E33" s="3"/>
      <c r="F33" s="4"/>
      <c r="G33" s="4"/>
      <c r="H33" s="4"/>
      <c r="I33" s="4"/>
      <c r="J33" s="4"/>
    </row>
    <row r="34" spans="1:10" x14ac:dyDescent="0.3">
      <c r="A34" s="3" t="s">
        <v>25</v>
      </c>
      <c r="B34" s="4">
        <v>536.5</v>
      </c>
      <c r="C34" s="4">
        <v>1171.7</v>
      </c>
      <c r="D34" s="4">
        <v>279</v>
      </c>
      <c r="E34" s="4">
        <v>1378</v>
      </c>
      <c r="F34" s="4">
        <v>1375.88</v>
      </c>
      <c r="G34" s="4">
        <v>0</v>
      </c>
      <c r="H34" s="4">
        <v>0</v>
      </c>
      <c r="I34" s="4">
        <v>0</v>
      </c>
      <c r="J34" s="4"/>
    </row>
    <row r="35" spans="1:10" x14ac:dyDescent="0.3">
      <c r="A35" s="3"/>
      <c r="B35" s="3"/>
      <c r="C35" s="3"/>
      <c r="D35" s="3"/>
      <c r="E35" s="4"/>
      <c r="F35" s="4"/>
      <c r="G35" s="4" t="s">
        <v>26</v>
      </c>
      <c r="H35" s="4" t="s">
        <v>26</v>
      </c>
      <c r="I35" s="4" t="s">
        <v>26</v>
      </c>
      <c r="J35" s="4"/>
    </row>
    <row r="36" spans="1:10" x14ac:dyDescent="0.3">
      <c r="A36" s="3" t="s">
        <v>31</v>
      </c>
      <c r="B36" s="3"/>
      <c r="C36" s="3"/>
      <c r="D36" s="18">
        <v>-3500</v>
      </c>
      <c r="E36" s="4"/>
      <c r="F36" s="4"/>
      <c r="G36" s="4">
        <v>0</v>
      </c>
      <c r="H36" s="4">
        <v>0</v>
      </c>
      <c r="I36" s="4">
        <v>0</v>
      </c>
      <c r="J36" s="4"/>
    </row>
    <row r="37" spans="1:10" x14ac:dyDescent="0.3">
      <c r="A37" s="3"/>
      <c r="B37" s="3"/>
      <c r="C37" s="3"/>
      <c r="D37" s="3"/>
      <c r="E37" s="4"/>
      <c r="F37" s="4"/>
      <c r="G37" s="4" t="s">
        <v>26</v>
      </c>
      <c r="H37" s="4" t="s">
        <v>26</v>
      </c>
      <c r="I37" s="4" t="s">
        <v>26</v>
      </c>
      <c r="J37" s="4"/>
    </row>
    <row r="38" spans="1:10" x14ac:dyDescent="0.3">
      <c r="A38" s="3" t="s">
        <v>30</v>
      </c>
      <c r="B38" s="4">
        <v>0</v>
      </c>
      <c r="C38" s="4">
        <v>0</v>
      </c>
      <c r="D38" s="9">
        <v>320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/>
    </row>
    <row r="39" spans="1:10" x14ac:dyDescent="0.3">
      <c r="A39" s="3"/>
      <c r="B39" s="3"/>
      <c r="C39" s="3"/>
      <c r="D39" s="3"/>
      <c r="E39" s="3"/>
      <c r="F39" s="13"/>
    </row>
    <row r="40" spans="1:10" x14ac:dyDescent="0.3">
      <c r="A40" s="10" t="s">
        <v>32</v>
      </c>
      <c r="B40" s="4">
        <v>209</v>
      </c>
      <c r="C40" s="4">
        <v>218.79</v>
      </c>
      <c r="D40" s="4">
        <v>164</v>
      </c>
      <c r="E40" s="4">
        <v>157</v>
      </c>
      <c r="F40" s="4">
        <v>69.61</v>
      </c>
      <c r="G40" s="4">
        <v>34</v>
      </c>
      <c r="H40" s="4">
        <f>(64+15.93+50.63)</f>
        <v>130.56</v>
      </c>
      <c r="I40" s="4">
        <v>65</v>
      </c>
      <c r="J40" s="4"/>
    </row>
    <row r="41" spans="1:10" x14ac:dyDescent="0.3">
      <c r="A41" s="10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3">
      <c r="A42" s="10" t="s">
        <v>33</v>
      </c>
      <c r="B42" s="18">
        <v>6000</v>
      </c>
      <c r="C42" s="4">
        <v>18000</v>
      </c>
      <c r="D42" s="4"/>
      <c r="E42" s="4"/>
      <c r="F42" s="4"/>
      <c r="G42" s="4"/>
      <c r="H42" s="4"/>
      <c r="I42" s="4"/>
      <c r="J42" s="4"/>
    </row>
    <row r="43" spans="1:10" x14ac:dyDescent="0.3">
      <c r="A43" s="10"/>
      <c r="B43" s="15"/>
      <c r="C43" s="15"/>
      <c r="D43" s="15"/>
      <c r="E43" s="15"/>
      <c r="F43" s="15"/>
    </row>
    <row r="44" spans="1:10" x14ac:dyDescent="0.3">
      <c r="A44" s="9" t="s">
        <v>24</v>
      </c>
      <c r="B44" s="4">
        <f>SUM(B13+B16+B22+B32+B34+B38+B40+B42)</f>
        <v>21843.79</v>
      </c>
      <c r="C44" s="4">
        <f>SUM(C13+C16+C22+C32+C34+C38+C40+C42)</f>
        <v>33408.18</v>
      </c>
      <c r="D44" s="4">
        <f>SUM(D13+D16+D22+D32+D40+D34+D36+D38)</f>
        <v>35874.97</v>
      </c>
      <c r="E44" s="4">
        <f>SUM(E13+E16+E22+E32+E40+E34)</f>
        <v>18539</v>
      </c>
      <c r="F44" s="4">
        <f>SUM(F13+F16+F22+F32+F40+F34)</f>
        <v>13300.650000000001</v>
      </c>
      <c r="G44" s="4">
        <f>SUM(G40+G32+G22+G16+G13)</f>
        <v>11692</v>
      </c>
      <c r="H44" s="4">
        <f>SUM(H40+H32+H22+H16+H13)</f>
        <v>30417.850000000002</v>
      </c>
      <c r="I44" s="4">
        <f>SUM(+I32+I22+I16+I13)</f>
        <v>22342</v>
      </c>
      <c r="J44" s="4"/>
    </row>
    <row r="45" spans="1:10" x14ac:dyDescent="0.3">
      <c r="A45" s="3"/>
      <c r="B45" s="13"/>
      <c r="C45" s="13"/>
      <c r="D45" s="13"/>
      <c r="E45" s="13" t="s">
        <v>26</v>
      </c>
      <c r="F45" s="13"/>
    </row>
    <row r="46" spans="1:10" x14ac:dyDescent="0.3">
      <c r="A46" s="11" t="s">
        <v>7</v>
      </c>
      <c r="B46" s="4">
        <f>SUM(B10-B44)</f>
        <v>-2616.4799999999996</v>
      </c>
      <c r="C46" s="4">
        <f>SUM(C10-C44)</f>
        <v>-4211.18</v>
      </c>
      <c r="D46" s="4">
        <f>SUM(D10-D44)</f>
        <v>-15559.970000000001</v>
      </c>
      <c r="E46" s="4">
        <f>SUM(E10-E44)</f>
        <v>3485</v>
      </c>
      <c r="F46" s="4">
        <f>SUM(F10-F44)</f>
        <v>5712.7199999999975</v>
      </c>
      <c r="G46" s="4">
        <f>SUM(G10-G44)</f>
        <v>6674</v>
      </c>
      <c r="H46" s="4">
        <f>SUM(H10-H44)</f>
        <v>-15995.850000000002</v>
      </c>
      <c r="I46" s="4">
        <f>SUM(I10-I44)</f>
        <v>-8481</v>
      </c>
      <c r="J46" s="4"/>
    </row>
    <row r="47" spans="1:10" x14ac:dyDescent="0.3">
      <c r="A47" s="3"/>
      <c r="B47" s="3"/>
      <c r="C47" s="3"/>
      <c r="D47" s="3"/>
      <c r="E47" s="3"/>
      <c r="F47" s="3"/>
    </row>
  </sheetData>
  <phoneticPr fontId="0" type="noConversion"/>
  <printOptions horizontalCentered="1" verticalCentered="1" gridLines="1"/>
  <pageMargins left="0.7" right="0.7" top="1" bottom="0.75" header="0.3" footer="0.3"/>
  <pageSetup scale="57" orientation="landscape" r:id="rId1"/>
  <headerFooter>
    <oddHeader>&amp;C&amp;"-,Bold"&amp;12CPLA
INCOME AND EXPENSES 
2013 - 2020</oddHeader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I&amp;E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Barbara Hudspeth</cp:lastModifiedBy>
  <cp:lastPrinted>2021-10-20T21:56:20Z</cp:lastPrinted>
  <dcterms:created xsi:type="dcterms:W3CDTF">2014-10-24T06:40:37Z</dcterms:created>
  <dcterms:modified xsi:type="dcterms:W3CDTF">2021-10-20T21:58:57Z</dcterms:modified>
</cp:coreProperties>
</file>